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uuh-\Downloads\"/>
    </mc:Choice>
  </mc:AlternateContent>
  <xr:revisionPtr revIDLastSave="0" documentId="13_ncr:1_{6565CB0B-C5FF-479A-8E62-9D295CACC1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UMO" sheetId="1" r:id="rId1"/>
    <sheet name="DATACO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2Pj+xQizdMejgAF/1qWnYXitFvulquGatoRqpgunFAY="/>
    </ext>
  </extLst>
</workbook>
</file>

<file path=xl/calcChain.xml><?xml version="1.0" encoding="utf-8"?>
<calcChain xmlns="http://schemas.openxmlformats.org/spreadsheetml/2006/main">
  <c r="C54" i="2" l="1"/>
  <c r="C58" i="2" s="1"/>
  <c r="D52" i="2"/>
  <c r="D51" i="2"/>
  <c r="D54" i="2" s="1"/>
  <c r="A42" i="2"/>
  <c r="D38" i="2"/>
  <c r="C38" i="2"/>
  <c r="D37" i="2"/>
  <c r="D36" i="2"/>
  <c r="D35" i="2"/>
  <c r="D34" i="2"/>
  <c r="D33" i="2"/>
  <c r="D32" i="2"/>
  <c r="D26" i="2"/>
  <c r="D25" i="2"/>
  <c r="D24" i="2"/>
  <c r="D23" i="2"/>
  <c r="D22" i="2"/>
  <c r="D18" i="2"/>
  <c r="B8" i="1" s="1"/>
  <c r="D17" i="2"/>
  <c r="D16" i="2"/>
  <c r="D15" i="2"/>
  <c r="D14" i="2"/>
  <c r="D13" i="2"/>
  <c r="D12" i="2"/>
  <c r="D11" i="2"/>
  <c r="D10" i="2"/>
  <c r="D9" i="2"/>
  <c r="D8" i="2"/>
  <c r="D7" i="2"/>
  <c r="K8" i="1"/>
  <c r="D58" i="2" l="1"/>
  <c r="D63" i="2" s="1"/>
  <c r="M8" i="1"/>
  <c r="O8" i="1" s="1"/>
  <c r="F8" i="1"/>
  <c r="D43" i="2"/>
  <c r="D28" i="2"/>
  <c r="D42" i="2" s="1"/>
  <c r="D44" i="2" s="1"/>
  <c r="D62" i="2" s="1"/>
  <c r="D8" i="1"/>
  <c r="H8" i="1" s="1"/>
</calcChain>
</file>

<file path=xl/sharedStrings.xml><?xml version="1.0" encoding="utf-8"?>
<sst xmlns="http://schemas.openxmlformats.org/spreadsheetml/2006/main" count="76" uniqueCount="65">
  <si>
    <t xml:space="preserve">RESUMO DA PLANILHA COMPARATIVA DE CUSTOS </t>
  </si>
  <si>
    <t>AMBIENTE ON-PREMISE (NA EMPRESA)</t>
  </si>
  <si>
    <t>AMBIENTE EM NUVEM (CLOUD)</t>
  </si>
  <si>
    <t>Hardware</t>
  </si>
  <si>
    <t>Software</t>
  </si>
  <si>
    <t>Mensal (36 meses)</t>
  </si>
  <si>
    <t>On-Premise – Total</t>
  </si>
  <si>
    <t>Implantação</t>
  </si>
  <si>
    <t>Nuvem – Total</t>
  </si>
  <si>
    <t xml:space="preserve">PLANILHA COMPARATIVA DE CUSTOS </t>
  </si>
  <si>
    <t>SIMULAÇÃO DE VALORES PARA AMBIENTE FORA DA NUVEM – ON-PREMISE (NA EMPRESA)</t>
  </si>
  <si>
    <t>Valores apenas como referência, baseando num investimento para 3 anos (36 meses)</t>
  </si>
  <si>
    <t>EQUIPAMENTOS NECESSÁRIOS</t>
  </si>
  <si>
    <t>HARDWARES</t>
  </si>
  <si>
    <t>Descrição</t>
  </si>
  <si>
    <t>Qtd</t>
  </si>
  <si>
    <t>Valor Unitário</t>
  </si>
  <si>
    <t>Valor Total</t>
  </si>
  <si>
    <t>Servidores (hardware)</t>
  </si>
  <si>
    <t>Infraestrutura de rede (cabos e conectores)</t>
  </si>
  <si>
    <t xml:space="preserve">Switch 24 portas GigaBit Gerenciável </t>
  </si>
  <si>
    <t>Rack (para colocar os Servidor (es)</t>
  </si>
  <si>
    <t>No-break</t>
  </si>
  <si>
    <t>Gerador (diesel ou gasolina)</t>
  </si>
  <si>
    <t>Sistema de Climatização  (Ar Condicionado)</t>
  </si>
  <si>
    <t>Segurança Física e Equipamentos (trancas, sistemas de segurança)</t>
  </si>
  <si>
    <t>Unidade de Backup / SERVIDOR  (storage)</t>
  </si>
  <si>
    <t>Sistema de Backup e Software específico para Gestão do Backup</t>
  </si>
  <si>
    <t>Firewall (proteção lógica da rede)</t>
  </si>
  <si>
    <t xml:space="preserve">Total Hardwares </t>
  </si>
  <si>
    <t>SOFTWARE</t>
  </si>
  <si>
    <t>Estrutura interna</t>
  </si>
  <si>
    <t>Valor unitário</t>
  </si>
  <si>
    <t>Valor total</t>
  </si>
  <si>
    <t>Licença Windows Server</t>
  </si>
  <si>
    <t>CAL WINDOWS SERVER</t>
  </si>
  <si>
    <t>Licença de Virtualização por processador</t>
  </si>
  <si>
    <t>Serviços de Implementação do Ambiente</t>
  </si>
  <si>
    <t xml:space="preserve">Total Software </t>
  </si>
  <si>
    <t xml:space="preserve">Custo Total Inicial - Instalações  (Ativo Imobilizado) </t>
  </si>
  <si>
    <t>DESPESAS MENSAIS</t>
  </si>
  <si>
    <t>Meses</t>
  </si>
  <si>
    <t>Mensal</t>
  </si>
  <si>
    <t>36 meses</t>
  </si>
  <si>
    <t>Estrutura Física (Predial)</t>
  </si>
  <si>
    <t>Segurança Física - Pessoal</t>
  </si>
  <si>
    <t>Link de Internet 50Mb Dedicado</t>
  </si>
  <si>
    <t>Manutenção / Gerenciamento</t>
  </si>
  <si>
    <t xml:space="preserve">Energia Elétrica </t>
  </si>
  <si>
    <t xml:space="preserve">Custo de Depreciação </t>
  </si>
  <si>
    <t xml:space="preserve">Custo Total Despesas – Serviços Mensais </t>
  </si>
  <si>
    <t>RESUMO DO INVESTIMENTO PARA HOSPEDAGEM INTERNA</t>
  </si>
  <si>
    <t>Custo Total de Investimentos para Hospedagem Interna</t>
  </si>
  <si>
    <t xml:space="preserve">Total em 36 meses </t>
  </si>
  <si>
    <t>Muito mais simples, quase não tem o que se preocupar!</t>
  </si>
  <si>
    <t>SERVIÇOS</t>
  </si>
  <si>
    <t>Nuvem Privada</t>
  </si>
  <si>
    <t>Firewall/VPN (compartilhado)</t>
  </si>
  <si>
    <t>Implantação do Ambiente e migração</t>
  </si>
  <si>
    <t>ÚNICO</t>
  </si>
  <si>
    <t xml:space="preserve">Custo Total Estrutura em Nuvem – Mensal </t>
  </si>
  <si>
    <t>RESUMO DO INVESTIMENTO AMBIENTE EM NUVEM (CLOUD)</t>
  </si>
  <si>
    <t xml:space="preserve">Custo Total Estrutura em Nuvem – Mensal + IMPLANTAÇÃO </t>
  </si>
  <si>
    <t>COMPARATIVO DOS AMBIENTES (36 MESES)</t>
  </si>
  <si>
    <t>ESTRUTURA INTERNA ON-PREMISE (NA EMPRESA)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</si>
</sst>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R$-416]\ #,##0.00;[Red]\-[$R$-416]\ #,##0.00"/>
    <numFmt numFmtId="165" formatCode="&quot;R$ &quot;#,##0.00"/>
    <numFmt numFmtId="166" formatCode="&quot;R$ &quot;#,##0;[Red]&quot;-R$ &quot;#,##0"/>
  </numFmts>
  <fonts count="16" x14ac:knownFonts="1">
    <font>
      <sz val="10"/>
      <color rgb="FF000000"/>
      <name val="Arial"/>
      <scheme val="minor"/>
    </font>
    <font>
      <sz val="26"/>
      <color rgb="FFFFFFFF"/>
      <name val="Arial"/>
    </font>
    <font>
      <sz val="10"/>
      <name val="Arial"/>
    </font>
    <font>
      <sz val="10"/>
      <color theme="1"/>
      <name val="Arial"/>
    </font>
    <font>
      <sz val="16"/>
      <color rgb="FFFFFFFF"/>
      <name val="Arial"/>
    </font>
    <font>
      <sz val="16"/>
      <color rgb="FFFF0000"/>
      <name val="Arial"/>
    </font>
    <font>
      <sz val="16"/>
      <color rgb="FF007826"/>
      <name val="Arial"/>
    </font>
    <font>
      <sz val="16"/>
      <color theme="1"/>
      <name val="Arial"/>
    </font>
    <font>
      <i/>
      <sz val="14"/>
      <color theme="1"/>
      <name val="Arial"/>
    </font>
    <font>
      <sz val="16"/>
      <color rgb="FFFFFFFF"/>
      <name val="Verdana"/>
    </font>
    <font>
      <sz val="14"/>
      <color theme="1"/>
      <name val="Verdana"/>
    </font>
    <font>
      <sz val="14"/>
      <color rgb="FF000000"/>
      <name val="Verdana"/>
    </font>
    <font>
      <sz val="14"/>
      <color rgb="FFFFFFFF"/>
      <name val="Verdana"/>
    </font>
    <font>
      <sz val="16"/>
      <color rgb="FF000000"/>
      <name val="Verdana"/>
    </font>
    <font>
      <sz val="16"/>
      <color theme="1"/>
      <name val="Verdana"/>
    </font>
    <font>
      <sz val="16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0000"/>
        <bgColor rgb="FFFF0000"/>
      </patternFill>
    </fill>
    <fill>
      <patternFill patternType="solid">
        <fgColor rgb="FF009900"/>
        <bgColor rgb="FF009900"/>
      </patternFill>
    </fill>
    <fill>
      <patternFill patternType="solid">
        <fgColor rgb="FFEEEEEE"/>
        <bgColor rgb="FFEEEEEE"/>
      </patternFill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hair">
        <color rgb="FFFFFFFF"/>
      </left>
      <right/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hair">
        <color rgb="FF000000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hair">
        <color rgb="FF000000"/>
      </left>
      <right/>
      <top style="hair">
        <color rgb="FFFFFFFF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rgb="FF000000"/>
      </top>
      <bottom style="hair">
        <color rgb="FFFFFFFF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5" fillId="0" borderId="4" xfId="0" applyFont="1" applyBorder="1"/>
    <xf numFmtId="0" fontId="5" fillId="0" borderId="5" xfId="0" applyFont="1" applyBorder="1"/>
    <xf numFmtId="0" fontId="6" fillId="0" borderId="4" xfId="0" applyFont="1" applyBorder="1"/>
    <xf numFmtId="164" fontId="7" fillId="0" borderId="7" xfId="0" applyNumberFormat="1" applyFont="1" applyBorder="1" applyAlignment="1">
      <alignment horizontal="center" vertical="center"/>
    </xf>
    <xf numFmtId="0" fontId="3" fillId="0" borderId="8" xfId="0" applyFont="1" applyBorder="1"/>
    <xf numFmtId="164" fontId="7" fillId="0" borderId="9" xfId="0" applyNumberFormat="1" applyFont="1" applyBorder="1" applyAlignment="1">
      <alignment horizontal="center" vertical="center"/>
    </xf>
    <xf numFmtId="0" fontId="3" fillId="0" borderId="10" xfId="0" applyFont="1" applyBorder="1"/>
    <xf numFmtId="0" fontId="10" fillId="6" borderId="14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/>
    </xf>
    <xf numFmtId="0" fontId="10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 vertical="center"/>
    </xf>
    <xf numFmtId="165" fontId="11" fillId="0" borderId="14" xfId="0" applyNumberFormat="1" applyFont="1" applyBorder="1" applyAlignment="1">
      <alignment horizontal="right" vertical="center"/>
    </xf>
    <xf numFmtId="0" fontId="12" fillId="7" borderId="14" xfId="0" applyFont="1" applyFill="1" applyBorder="1" applyAlignment="1">
      <alignment horizontal="center" vertical="center"/>
    </xf>
    <xf numFmtId="165" fontId="12" fillId="3" borderId="14" xfId="0" applyNumberFormat="1" applyFont="1" applyFill="1" applyBorder="1" applyAlignment="1">
      <alignment horizontal="right"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 vertical="center"/>
    </xf>
    <xf numFmtId="0" fontId="11" fillId="0" borderId="15" xfId="0" applyFont="1" applyBorder="1" applyAlignment="1">
      <alignment vertical="center"/>
    </xf>
    <xf numFmtId="165" fontId="12" fillId="3" borderId="14" xfId="0" applyNumberFormat="1" applyFont="1" applyFill="1" applyBorder="1" applyAlignment="1">
      <alignment vertical="center"/>
    </xf>
    <xf numFmtId="0" fontId="13" fillId="7" borderId="14" xfId="0" applyFont="1" applyFill="1" applyBorder="1" applyAlignment="1">
      <alignment horizontal="center" vertical="center"/>
    </xf>
    <xf numFmtId="0" fontId="3" fillId="0" borderId="14" xfId="0" applyFont="1" applyBorder="1"/>
    <xf numFmtId="164" fontId="11" fillId="7" borderId="14" xfId="0" applyNumberFormat="1" applyFont="1" applyFill="1" applyBorder="1" applyAlignment="1">
      <alignment horizontal="right" vertical="center"/>
    </xf>
    <xf numFmtId="0" fontId="13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 wrapText="1"/>
    </xf>
    <xf numFmtId="166" fontId="12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center" vertical="center" wrapText="1"/>
    </xf>
    <xf numFmtId="164" fontId="12" fillId="4" borderId="14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10" fillId="6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1" fillId="6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right" vertical="center"/>
    </xf>
    <xf numFmtId="165" fontId="12" fillId="3" borderId="11" xfId="0" applyNumberFormat="1" applyFont="1" applyFill="1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0" fontId="12" fillId="3" borderId="11" xfId="0" applyFont="1" applyFill="1" applyBorder="1" applyAlignment="1">
      <alignment horizontal="right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right" vertical="center"/>
    </xf>
    <xf numFmtId="0" fontId="15" fillId="8" borderId="11" xfId="0" applyFont="1" applyFill="1" applyBorder="1" applyAlignment="1">
      <alignment horizontal="center" vertical="center"/>
    </xf>
    <xf numFmtId="166" fontId="14" fillId="0" borderId="11" xfId="0" applyNumberFormat="1" applyFont="1" applyBorder="1" applyAlignment="1">
      <alignment horizontal="center" vertical="center"/>
    </xf>
    <xf numFmtId="0" fontId="14" fillId="7" borderId="11" xfId="0" applyFont="1" applyFill="1" applyBorder="1" applyAlignment="1">
      <alignment horizontal="right" vertical="center" wrapText="1"/>
    </xf>
    <xf numFmtId="165" fontId="14" fillId="0" borderId="11" xfId="0" applyNumberFormat="1" applyFont="1" applyBorder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0" fontId="0" fillId="0" borderId="0" xfId="0"/>
    <xf numFmtId="0" fontId="4" fillId="4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300" b="0" i="0">
                <a:solidFill>
                  <a:srgbClr val="000000"/>
                </a:solidFill>
                <a:latin typeface="Arial"/>
              </a:defRPr>
            </a:pPr>
            <a:r>
              <a:rPr lang="pt-BR" sz="1300" b="0" i="0">
                <a:solidFill>
                  <a:srgbClr val="000000"/>
                </a:solidFill>
                <a:latin typeface="Arial"/>
              </a:rPr>
              <a:t>Gráfico de Investimentos (On-Premise)</a:t>
            </a:r>
          </a:p>
        </c:rich>
      </c:tx>
      <c:layout>
        <c:manualLayout>
          <c:xMode val="edge"/>
          <c:yMode val="edge"/>
          <c:x val="0.18768154097027817"/>
          <c:y val="3.5399332697515648E-2"/>
        </c:manualLayout>
      </c:layout>
      <c:overlay val="0"/>
    </c:title>
    <c:autoTitleDeleted val="0"/>
    <c:plotArea>
      <c:layout>
        <c:manualLayout>
          <c:xMode val="edge"/>
          <c:yMode val="edge"/>
          <c:x val="0.22969979641138522"/>
          <c:y val="0.27434482840574625"/>
          <c:w val="0.54343610370498452"/>
          <c:h val="0.5722892119431696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1-3E06-49F7-BB7C-B12F7611E32D}"/>
              </c:ext>
            </c:extLst>
          </c:dPt>
          <c:dPt>
            <c:idx val="1"/>
            <c:bubble3D val="0"/>
            <c:spPr>
              <a:solidFill>
                <a:srgbClr val="FF420E"/>
              </a:solidFill>
            </c:spPr>
            <c:extLst>
              <c:ext xmlns:c16="http://schemas.microsoft.com/office/drawing/2014/chart" uri="{C3380CC4-5D6E-409C-BE32-E72D297353CC}">
                <c16:uniqueId val="{00000003-3E06-49F7-BB7C-B12F7611E32D}"/>
              </c:ext>
            </c:extLst>
          </c:dPt>
          <c:dPt>
            <c:idx val="2"/>
            <c:bubble3D val="0"/>
            <c:spPr>
              <a:solidFill>
                <a:srgbClr val="FFD320"/>
              </a:solidFill>
            </c:spPr>
            <c:extLst>
              <c:ext xmlns:c16="http://schemas.microsoft.com/office/drawing/2014/chart" uri="{C3380CC4-5D6E-409C-BE32-E72D297353CC}">
                <c16:uniqueId val="{00000005-3E06-49F7-BB7C-B12F7611E32D}"/>
              </c:ext>
            </c:extLst>
          </c:dPt>
          <c:cat>
            <c:strRef>
              <c:f>(RESUMO!$B$7,RESUMO!$D$7,RESUMO!$F$7)</c:f>
              <c:strCache>
                <c:ptCount val="3"/>
                <c:pt idx="0">
                  <c:v>Hardware</c:v>
                </c:pt>
                <c:pt idx="1">
                  <c:v>Software</c:v>
                </c:pt>
                <c:pt idx="2">
                  <c:v>Mensal (36 meses)</c:v>
                </c:pt>
              </c:strCache>
            </c:strRef>
          </c:cat>
          <c:val>
            <c:numRef>
              <c:f>(RESUMO!$B$8,RESUMO!$D$8,RESUMO!$F$8)</c:f>
              <c:numCache>
                <c:formatCode>[$R$-416]\ #,##0.00;[Red]\-[$R$-416]\ #,##0.00</c:formatCode>
                <c:ptCount val="3"/>
                <c:pt idx="0">
                  <c:v>114517</c:v>
                </c:pt>
                <c:pt idx="1">
                  <c:v>15000</c:v>
                </c:pt>
                <c:pt idx="2">
                  <c:v>30600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06-49F7-BB7C-B12F7611E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layout>
        <c:manualLayout>
          <c:xMode val="edge"/>
          <c:yMode val="edge"/>
          <c:x val="0.12325354929391402"/>
          <c:y val="0.9174327057439472"/>
        </c:manualLayout>
      </c:layout>
      <c:overlay val="0"/>
      <c:txPr>
        <a:bodyPr/>
        <a:lstStyle/>
        <a:p>
          <a:pPr lvl="0">
            <a:defRPr sz="900" b="0" i="0">
              <a:solidFill>
                <a:srgbClr val="000000"/>
              </a:solidFill>
              <a:latin typeface="Arial"/>
            </a:defRPr>
          </a:pPr>
          <a:endParaRPr lang="pt-B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300" b="0" i="0">
                <a:solidFill>
                  <a:srgbClr val="000000"/>
                </a:solidFill>
                <a:latin typeface="Arial"/>
              </a:defRPr>
            </a:pPr>
            <a:r>
              <a:rPr lang="pt-BR" sz="1300" b="0" i="0">
                <a:solidFill>
                  <a:srgbClr val="000000"/>
                </a:solidFill>
                <a:latin typeface="Arial"/>
              </a:rPr>
              <a:t>Comparativo de Custos (On-Premise vs Nuvem)</a:t>
            </a:r>
          </a:p>
        </c:rich>
      </c:tx>
      <c:layout>
        <c:manualLayout>
          <c:xMode val="edge"/>
          <c:yMode val="edge"/>
          <c:x val="0.2108795927593802"/>
          <c:y val="3.2172622386946716E-2"/>
        </c:manualLayout>
      </c:layout>
      <c:overlay val="0"/>
    </c:title>
    <c:autoTitleDeleted val="0"/>
    <c:plotArea>
      <c:layout>
        <c:manualLayout>
          <c:xMode val="edge"/>
          <c:yMode val="edge"/>
          <c:x val="0.23229705139900475"/>
          <c:y val="0.33513148319736163"/>
          <c:w val="0.48601156143763402"/>
          <c:h val="0.5093998544599897"/>
        </c:manualLayout>
      </c:layout>
      <c:barChart>
        <c:barDir val="col"/>
        <c:grouping val="clustered"/>
        <c:varyColors val="1"/>
        <c:ser>
          <c:idx val="0"/>
          <c:order val="0"/>
          <c:tx>
            <c:v>On-Premise – Total</c:v>
          </c:tx>
          <c:spPr>
            <a:solidFill>
              <a:srgbClr val="FF0000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RESUMO!$H$8</c:f>
              <c:numCache>
                <c:formatCode>[$R$-416]\ #,##0.00;[Red]\-[$R$-416]\ #,##0.00</c:formatCode>
                <c:ptCount val="1"/>
                <c:pt idx="0">
                  <c:v>160117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316-46F0-A2C3-74389709CA01}"/>
            </c:ext>
          </c:extLst>
        </c:ser>
        <c:ser>
          <c:idx val="1"/>
          <c:order val="1"/>
          <c:tx>
            <c:v>Nuvem – Total</c:v>
          </c:tx>
          <c:spPr>
            <a:solidFill>
              <a:srgbClr val="579D1C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RESUMO!$O$8</c:f>
              <c:numCache>
                <c:formatCode>[$R$-416]\ #,##0.00;[Red]\-[$R$-416]\ #,##0.00</c:formatCode>
                <c:ptCount val="1"/>
                <c:pt idx="0">
                  <c:v>88560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E316-46F0-A2C3-74389709C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5324208"/>
        <c:axId val="622129877"/>
      </c:barChart>
      <c:catAx>
        <c:axId val="1095324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/>
          <a:lstStyle/>
          <a:p>
            <a:pPr lvl="0">
              <a:defRPr sz="1000" b="0" i="0">
                <a:solidFill>
                  <a:srgbClr val="000000"/>
                </a:solidFill>
                <a:latin typeface="Arial"/>
              </a:defRPr>
            </a:pPr>
            <a:endParaRPr lang="pt-BR"/>
          </a:p>
        </c:txPr>
        <c:crossAx val="622129877"/>
        <c:crosses val="autoZero"/>
        <c:auto val="1"/>
        <c:lblAlgn val="ctr"/>
        <c:lblOffset val="100"/>
        <c:noMultiLvlLbl val="1"/>
      </c:catAx>
      <c:valAx>
        <c:axId val="62212987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R$-416]\ #,##0.00;[Red]\-[$R$-416]\ #,##0.00" sourceLinked="1"/>
        <c:majorTickMark val="out"/>
        <c:minorTickMark val="none"/>
        <c:tickLblPos val="nextTo"/>
        <c:spPr>
          <a:ln/>
        </c:spPr>
        <c:txPr>
          <a:bodyPr rot="0"/>
          <a:lstStyle/>
          <a:p>
            <a:pPr lvl="0">
              <a:defRPr sz="1000" b="0" i="0">
                <a:solidFill>
                  <a:srgbClr val="000000"/>
                </a:solidFill>
                <a:latin typeface="Arial"/>
              </a:defRPr>
            </a:pPr>
            <a:endParaRPr lang="pt-BR"/>
          </a:p>
        </c:txPr>
        <c:crossAx val="10953242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792632600165075"/>
          <c:y val="0.56033983990598868"/>
        </c:manualLayout>
      </c:layout>
      <c:overlay val="0"/>
      <c:txPr>
        <a:bodyPr/>
        <a:lstStyle/>
        <a:p>
          <a:pPr lvl="0">
            <a:defRPr sz="900" b="0" i="0">
              <a:solidFill>
                <a:srgbClr val="000000"/>
              </a:solidFill>
              <a:latin typeface="Arial"/>
            </a:defRPr>
          </a:pPr>
          <a:endParaRPr lang="pt-B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762000</xdr:colOff>
      <xdr:row>9</xdr:row>
      <xdr:rowOff>123825</xdr:rowOff>
    </xdr:from>
    <xdr:ext cx="3943350" cy="3228975"/>
    <xdr:graphicFrame macro="">
      <xdr:nvGraphicFramePr>
        <xdr:cNvPr id="1375372539" name="Chart 1">
          <a:extLst>
            <a:ext uri="{FF2B5EF4-FFF2-40B4-BE49-F238E27FC236}">
              <a16:creationId xmlns:a16="http://schemas.microsoft.com/office/drawing/2014/main" id="{00000000-0008-0000-0000-0000FB84FA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10</xdr:col>
      <xdr:colOff>180975</xdr:colOff>
      <xdr:row>8</xdr:row>
      <xdr:rowOff>57150</xdr:rowOff>
    </xdr:from>
    <xdr:ext cx="6638925" cy="3552825"/>
    <xdr:graphicFrame macro="">
      <xdr:nvGraphicFramePr>
        <xdr:cNvPr id="17761504" name="Chart 2">
          <a:extLst>
            <a:ext uri="{FF2B5EF4-FFF2-40B4-BE49-F238E27FC236}">
              <a16:creationId xmlns:a16="http://schemas.microsoft.com/office/drawing/2014/main" id="{00000000-0008-0000-0000-0000E0040F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0</xdr:col>
      <xdr:colOff>114300</xdr:colOff>
      <xdr:row>0</xdr:row>
      <xdr:rowOff>0</xdr:rowOff>
    </xdr:from>
    <xdr:ext cx="2057400" cy="6096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057400" cy="6096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H14" sqref="H14"/>
    </sheetView>
  </sheetViews>
  <sheetFormatPr defaultColWidth="12.6640625" defaultRowHeight="15" customHeight="1" x14ac:dyDescent="0.25"/>
  <cols>
    <col min="1" max="1" width="3.6640625" customWidth="1"/>
    <col min="2" max="2" width="25.109375" customWidth="1"/>
    <col min="3" max="3" width="4" customWidth="1"/>
    <col min="4" max="4" width="24" customWidth="1"/>
    <col min="5" max="5" width="4.109375" customWidth="1"/>
    <col min="6" max="6" width="26.44140625" customWidth="1"/>
    <col min="7" max="7" width="4.33203125" customWidth="1"/>
    <col min="8" max="8" width="24.109375" customWidth="1"/>
    <col min="9" max="9" width="3.88671875" customWidth="1"/>
    <col min="10" max="10" width="6.44140625" customWidth="1"/>
    <col min="11" max="11" width="23.109375" customWidth="1"/>
    <col min="12" max="12" width="6" customWidth="1"/>
    <col min="13" max="13" width="26.44140625" customWidth="1"/>
    <col min="14" max="14" width="5.33203125" customWidth="1"/>
    <col min="15" max="15" width="25.6640625" customWidth="1"/>
    <col min="16" max="16" width="6.44140625" customWidth="1"/>
    <col min="17" max="26" width="11.44140625" customWidth="1"/>
  </cols>
  <sheetData>
    <row r="1" spans="1:26" ht="49.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 x14ac:dyDescent="0.25">
      <c r="A2" s="39" t="s">
        <v>1</v>
      </c>
      <c r="B2" s="37"/>
      <c r="C2" s="37"/>
      <c r="D2" s="37"/>
      <c r="E2" s="37"/>
      <c r="F2" s="37"/>
      <c r="G2" s="37"/>
      <c r="H2" s="37"/>
      <c r="I2" s="38"/>
      <c r="J2" s="40" t="s">
        <v>2</v>
      </c>
      <c r="K2" s="37"/>
      <c r="L2" s="37"/>
      <c r="M2" s="37"/>
      <c r="N2" s="37"/>
      <c r="O2" s="37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1"/>
      <c r="B3" s="1"/>
      <c r="C3" s="1"/>
      <c r="D3" s="1"/>
      <c r="E3" s="1"/>
      <c r="F3" s="1"/>
      <c r="G3" s="1"/>
      <c r="H3" s="1"/>
      <c r="I3" s="2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" customHeight="1" x14ac:dyDescent="0.25">
      <c r="A6" s="1"/>
      <c r="B6" s="1"/>
      <c r="C6" s="1"/>
      <c r="D6" s="1"/>
      <c r="E6" s="1"/>
      <c r="F6" s="1"/>
      <c r="G6" s="1"/>
      <c r="H6" s="1"/>
      <c r="I6" s="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4" customHeight="1" x14ac:dyDescent="0.35">
      <c r="A7" s="1"/>
      <c r="B7" s="4" t="s">
        <v>3</v>
      </c>
      <c r="C7" s="1"/>
      <c r="D7" s="4" t="s">
        <v>4</v>
      </c>
      <c r="E7" s="1"/>
      <c r="F7" s="4" t="s">
        <v>5</v>
      </c>
      <c r="G7" s="1"/>
      <c r="H7" s="4" t="s">
        <v>6</v>
      </c>
      <c r="I7" s="5"/>
      <c r="J7" s="3"/>
      <c r="K7" s="6" t="s">
        <v>7</v>
      </c>
      <c r="L7" s="1"/>
      <c r="M7" s="6" t="s">
        <v>5</v>
      </c>
      <c r="N7" s="1"/>
      <c r="O7" s="6" t="s">
        <v>8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5.75" customHeight="1" x14ac:dyDescent="0.25">
      <c r="A8" s="1"/>
      <c r="B8" s="7">
        <f>DATACOR!D18</f>
        <v>114517</v>
      </c>
      <c r="C8" s="8"/>
      <c r="D8" s="7">
        <f>DATACOR!D26</f>
        <v>15000</v>
      </c>
      <c r="E8" s="8"/>
      <c r="F8" s="7">
        <f>DATACOR!D38</f>
        <v>30600</v>
      </c>
      <c r="G8" s="8"/>
      <c r="H8" s="7">
        <f>B8+D8+F8</f>
        <v>160117</v>
      </c>
      <c r="I8" s="9"/>
      <c r="J8" s="3"/>
      <c r="K8" s="7">
        <f>DATACOR!D53</f>
        <v>0</v>
      </c>
      <c r="L8" s="8"/>
      <c r="M8" s="7">
        <f>DATACOR!D54</f>
        <v>88560</v>
      </c>
      <c r="N8" s="8"/>
      <c r="O8" s="7">
        <f>K8+M8</f>
        <v>88560</v>
      </c>
      <c r="P8" s="8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0"/>
      <c r="C9" s="1"/>
      <c r="D9" s="10"/>
      <c r="E9" s="1"/>
      <c r="F9" s="10"/>
      <c r="G9" s="1"/>
      <c r="H9" s="10"/>
      <c r="I9" s="2"/>
      <c r="J9" s="3"/>
      <c r="K9" s="10"/>
      <c r="L9" s="1"/>
      <c r="M9" s="10"/>
      <c r="N9" s="1"/>
      <c r="O9" s="10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2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2"/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2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2"/>
      <c r="J13" s="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2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2"/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2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2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2"/>
      <c r="J18" s="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2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2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2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2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2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2"/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2"/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2"/>
      <c r="J29" s="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2"/>
      <c r="J30" s="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2"/>
      <c r="J31" s="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2"/>
      <c r="J32" s="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2"/>
      <c r="J33" s="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P1"/>
    <mergeCell ref="A2:I2"/>
    <mergeCell ref="J2:P2"/>
  </mergeCells>
  <pageMargins left="0.78749999999999998" right="0.78749999999999998" top="1.0527777777777778" bottom="1.0527777777777778" header="0" footer="0"/>
  <pageSetup paperSize="9" orientation="portrait"/>
  <headerFooter>
    <oddHeader>&amp;C&amp;A</oddHeader>
    <oddFooter>&amp;CPágina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12.6640625" defaultRowHeight="15" customHeight="1" x14ac:dyDescent="0.25"/>
  <cols>
    <col min="1" max="1" width="95.109375" customWidth="1"/>
    <col min="2" max="2" width="16.44140625" customWidth="1"/>
    <col min="3" max="3" width="25" customWidth="1"/>
    <col min="4" max="4" width="26" customWidth="1"/>
    <col min="5" max="5" width="57.33203125" customWidth="1"/>
    <col min="6" max="26" width="11.44140625" customWidth="1"/>
  </cols>
  <sheetData>
    <row r="1" spans="1:4" ht="56.25" customHeight="1" x14ac:dyDescent="0.25">
      <c r="A1" s="36" t="s">
        <v>9</v>
      </c>
      <c r="B1" s="37"/>
      <c r="C1" s="37"/>
      <c r="D1" s="38"/>
    </row>
    <row r="2" spans="1:4" ht="35.25" customHeight="1" x14ac:dyDescent="0.25">
      <c r="A2" s="39" t="s">
        <v>10</v>
      </c>
      <c r="B2" s="37"/>
      <c r="C2" s="37"/>
      <c r="D2" s="38"/>
    </row>
    <row r="3" spans="1:4" ht="29.25" customHeight="1" x14ac:dyDescent="0.25">
      <c r="A3" s="41" t="s">
        <v>11</v>
      </c>
      <c r="B3" s="37"/>
      <c r="C3" s="37"/>
      <c r="D3" s="38"/>
    </row>
    <row r="4" spans="1:4" ht="12.75" customHeight="1" x14ac:dyDescent="0.3">
      <c r="A4" s="42" t="s">
        <v>12</v>
      </c>
      <c r="B4" s="43"/>
      <c r="C4" s="43"/>
      <c r="D4" s="44"/>
    </row>
    <row r="5" spans="1:4" ht="12.75" customHeight="1" x14ac:dyDescent="0.3">
      <c r="A5" s="45" t="s">
        <v>13</v>
      </c>
      <c r="B5" s="43"/>
      <c r="C5" s="43"/>
      <c r="D5" s="44"/>
    </row>
    <row r="6" spans="1:4" ht="12.75" customHeight="1" x14ac:dyDescent="0.3">
      <c r="A6" s="11" t="s">
        <v>14</v>
      </c>
      <c r="B6" s="11" t="s">
        <v>15</v>
      </c>
      <c r="C6" s="12" t="s">
        <v>16</v>
      </c>
      <c r="D6" s="12" t="s">
        <v>17</v>
      </c>
    </row>
    <row r="7" spans="1:4" ht="12.75" customHeight="1" x14ac:dyDescent="0.25">
      <c r="A7" s="13" t="s">
        <v>18</v>
      </c>
      <c r="B7" s="14">
        <v>1</v>
      </c>
      <c r="C7" s="15">
        <v>50517</v>
      </c>
      <c r="D7" s="16">
        <f t="shared" ref="D7:D17" si="0">C7*B7</f>
        <v>50517</v>
      </c>
    </row>
    <row r="8" spans="1:4" ht="21" customHeight="1" x14ac:dyDescent="0.25">
      <c r="A8" s="13" t="s">
        <v>19</v>
      </c>
      <c r="B8" s="14">
        <v>0</v>
      </c>
      <c r="C8" s="15">
        <v>3000</v>
      </c>
      <c r="D8" s="16">
        <f t="shared" si="0"/>
        <v>0</v>
      </c>
    </row>
    <row r="9" spans="1:4" ht="12.75" customHeight="1" x14ac:dyDescent="0.25">
      <c r="A9" s="13" t="s">
        <v>20</v>
      </c>
      <c r="B9" s="14">
        <v>0</v>
      </c>
      <c r="C9" s="15">
        <v>3000</v>
      </c>
      <c r="D9" s="16">
        <f t="shared" si="0"/>
        <v>0</v>
      </c>
    </row>
    <row r="10" spans="1:4" ht="12.75" customHeight="1" x14ac:dyDescent="0.25">
      <c r="A10" s="13" t="s">
        <v>21</v>
      </c>
      <c r="B10" s="14">
        <v>0</v>
      </c>
      <c r="C10" s="15">
        <v>5000</v>
      </c>
      <c r="D10" s="16">
        <f t="shared" si="0"/>
        <v>0</v>
      </c>
    </row>
    <row r="11" spans="1:4" ht="12.75" customHeight="1" x14ac:dyDescent="0.25">
      <c r="A11" s="13" t="s">
        <v>22</v>
      </c>
      <c r="B11" s="14">
        <v>1</v>
      </c>
      <c r="C11" s="15">
        <v>10000</v>
      </c>
      <c r="D11" s="16">
        <f t="shared" si="0"/>
        <v>10000</v>
      </c>
    </row>
    <row r="12" spans="1:4" ht="12.75" customHeight="1" x14ac:dyDescent="0.25">
      <c r="A12" s="13" t="s">
        <v>23</v>
      </c>
      <c r="B12" s="14">
        <v>0</v>
      </c>
      <c r="C12" s="15">
        <v>40000</v>
      </c>
      <c r="D12" s="16">
        <f t="shared" si="0"/>
        <v>0</v>
      </c>
    </row>
    <row r="13" spans="1:4" ht="12.75" customHeight="1" x14ac:dyDescent="0.25">
      <c r="A13" s="13" t="s">
        <v>24</v>
      </c>
      <c r="B13" s="14">
        <v>0</v>
      </c>
      <c r="C13" s="15">
        <v>5000</v>
      </c>
      <c r="D13" s="16">
        <f t="shared" si="0"/>
        <v>0</v>
      </c>
    </row>
    <row r="14" spans="1:4" ht="12.75" customHeight="1" x14ac:dyDescent="0.25">
      <c r="A14" s="13" t="s">
        <v>25</v>
      </c>
      <c r="B14" s="14">
        <v>0</v>
      </c>
      <c r="C14" s="15">
        <v>2000</v>
      </c>
      <c r="D14" s="16">
        <f t="shared" si="0"/>
        <v>0</v>
      </c>
    </row>
    <row r="15" spans="1:4" ht="12.75" customHeight="1" x14ac:dyDescent="0.25">
      <c r="A15" s="13" t="s">
        <v>26</v>
      </c>
      <c r="B15" s="14">
        <v>0</v>
      </c>
      <c r="C15" s="15">
        <v>50000</v>
      </c>
      <c r="D15" s="16">
        <f t="shared" si="0"/>
        <v>0</v>
      </c>
    </row>
    <row r="16" spans="1:4" ht="12.75" customHeight="1" x14ac:dyDescent="0.25">
      <c r="A16" s="13" t="s">
        <v>27</v>
      </c>
      <c r="B16" s="14">
        <v>1</v>
      </c>
      <c r="C16" s="15">
        <v>54000</v>
      </c>
      <c r="D16" s="16">
        <f t="shared" si="0"/>
        <v>54000</v>
      </c>
    </row>
    <row r="17" spans="1:4" ht="12.75" customHeight="1" x14ac:dyDescent="0.25">
      <c r="A17" s="13" t="s">
        <v>28</v>
      </c>
      <c r="B17" s="14">
        <v>0</v>
      </c>
      <c r="C17" s="15">
        <v>5500</v>
      </c>
      <c r="D17" s="16">
        <f t="shared" si="0"/>
        <v>0</v>
      </c>
    </row>
    <row r="18" spans="1:4" ht="12.75" customHeight="1" x14ac:dyDescent="0.25">
      <c r="A18" s="17"/>
      <c r="B18" s="48" t="s">
        <v>29</v>
      </c>
      <c r="C18" s="44"/>
      <c r="D18" s="18">
        <f>SUM(D7:D17)</f>
        <v>114517</v>
      </c>
    </row>
    <row r="19" spans="1:4" ht="12.75" customHeight="1" x14ac:dyDescent="0.3">
      <c r="A19" s="46"/>
      <c r="B19" s="43"/>
      <c r="C19" s="43"/>
      <c r="D19" s="44"/>
    </row>
    <row r="20" spans="1:4" ht="12.75" customHeight="1" x14ac:dyDescent="0.25">
      <c r="A20" s="47" t="s">
        <v>30</v>
      </c>
      <c r="B20" s="43"/>
      <c r="C20" s="43"/>
      <c r="D20" s="44"/>
    </row>
    <row r="21" spans="1:4" ht="12.75" customHeight="1" x14ac:dyDescent="0.25">
      <c r="A21" s="11" t="s">
        <v>31</v>
      </c>
      <c r="B21" s="11" t="s">
        <v>15</v>
      </c>
      <c r="C21" s="11" t="s">
        <v>32</v>
      </c>
      <c r="D21" s="11" t="s">
        <v>33</v>
      </c>
    </row>
    <row r="22" spans="1:4" ht="12.75" customHeight="1" x14ac:dyDescent="0.25">
      <c r="A22" s="19" t="s">
        <v>34</v>
      </c>
      <c r="B22" s="20">
        <v>0</v>
      </c>
      <c r="C22" s="21">
        <v>15716</v>
      </c>
      <c r="D22" s="21">
        <f t="shared" ref="D22:D25" si="1">C22*B22</f>
        <v>0</v>
      </c>
    </row>
    <row r="23" spans="1:4" ht="12.75" customHeight="1" x14ac:dyDescent="0.25">
      <c r="A23" s="19" t="s">
        <v>35</v>
      </c>
      <c r="B23" s="20">
        <v>0</v>
      </c>
      <c r="C23" s="21">
        <v>290</v>
      </c>
      <c r="D23" s="21">
        <f t="shared" si="1"/>
        <v>0</v>
      </c>
    </row>
    <row r="24" spans="1:4" ht="12.75" customHeight="1" x14ac:dyDescent="0.25">
      <c r="A24" s="19" t="s">
        <v>36</v>
      </c>
      <c r="B24" s="20">
        <v>0</v>
      </c>
      <c r="C24" s="21">
        <v>6000</v>
      </c>
      <c r="D24" s="21">
        <f t="shared" si="1"/>
        <v>0</v>
      </c>
    </row>
    <row r="25" spans="1:4" ht="12.75" customHeight="1" x14ac:dyDescent="0.25">
      <c r="A25" s="19" t="s">
        <v>37</v>
      </c>
      <c r="B25" s="20">
        <v>1</v>
      </c>
      <c r="C25" s="21">
        <v>15000</v>
      </c>
      <c r="D25" s="21">
        <f t="shared" si="1"/>
        <v>15000</v>
      </c>
    </row>
    <row r="26" spans="1:4" ht="12.75" customHeight="1" x14ac:dyDescent="0.25">
      <c r="A26" s="22"/>
      <c r="B26" s="49" t="s">
        <v>38</v>
      </c>
      <c r="C26" s="44"/>
      <c r="D26" s="18">
        <f>SUM(D22:D25)</f>
        <v>15000</v>
      </c>
    </row>
    <row r="27" spans="1:4" ht="12.75" customHeight="1" x14ac:dyDescent="0.25">
      <c r="A27" s="50"/>
      <c r="B27" s="43"/>
      <c r="C27" s="43"/>
      <c r="D27" s="44"/>
    </row>
    <row r="28" spans="1:4" ht="18" customHeight="1" x14ac:dyDescent="0.25">
      <c r="A28" s="51" t="s">
        <v>39</v>
      </c>
      <c r="B28" s="43"/>
      <c r="C28" s="44"/>
      <c r="D28" s="23">
        <f>D26+D18</f>
        <v>129517</v>
      </c>
    </row>
    <row r="29" spans="1:4" ht="12.75" customHeight="1" x14ac:dyDescent="0.25">
      <c r="A29" s="52"/>
      <c r="B29" s="43"/>
      <c r="C29" s="43"/>
      <c r="D29" s="44"/>
    </row>
    <row r="30" spans="1:4" ht="12.75" customHeight="1" x14ac:dyDescent="0.25">
      <c r="A30" s="47" t="s">
        <v>40</v>
      </c>
      <c r="B30" s="43"/>
      <c r="C30" s="43"/>
      <c r="D30" s="44"/>
    </row>
    <row r="31" spans="1:4" ht="12.75" customHeight="1" x14ac:dyDescent="0.25">
      <c r="A31" s="11"/>
      <c r="B31" s="11" t="s">
        <v>41</v>
      </c>
      <c r="C31" s="11" t="s">
        <v>42</v>
      </c>
      <c r="D31" s="11" t="s">
        <v>43</v>
      </c>
    </row>
    <row r="32" spans="1:4" ht="12.75" customHeight="1" x14ac:dyDescent="0.25">
      <c r="A32" s="13" t="s">
        <v>44</v>
      </c>
      <c r="B32" s="14">
        <v>0</v>
      </c>
      <c r="C32" s="15">
        <v>250</v>
      </c>
      <c r="D32" s="15">
        <f t="shared" ref="D32:D37" si="2">C32*B32</f>
        <v>0</v>
      </c>
    </row>
    <row r="33" spans="1:4" ht="12.75" customHeight="1" x14ac:dyDescent="0.25">
      <c r="A33" s="13" t="s">
        <v>45</v>
      </c>
      <c r="B33" s="14">
        <v>0</v>
      </c>
      <c r="C33" s="15">
        <v>300</v>
      </c>
      <c r="D33" s="15">
        <f t="shared" si="2"/>
        <v>0</v>
      </c>
    </row>
    <row r="34" spans="1:4" ht="12.75" customHeight="1" x14ac:dyDescent="0.25">
      <c r="A34" s="13" t="s">
        <v>46</v>
      </c>
      <c r="B34" s="14">
        <v>36</v>
      </c>
      <c r="C34" s="15">
        <v>850</v>
      </c>
      <c r="D34" s="15">
        <f t="shared" si="2"/>
        <v>30600</v>
      </c>
    </row>
    <row r="35" spans="1:4" ht="12.75" customHeight="1" x14ac:dyDescent="0.25">
      <c r="A35" s="13" t="s">
        <v>47</v>
      </c>
      <c r="B35" s="14">
        <v>0</v>
      </c>
      <c r="C35" s="15">
        <v>800</v>
      </c>
      <c r="D35" s="15">
        <f t="shared" si="2"/>
        <v>0</v>
      </c>
    </row>
    <row r="36" spans="1:4" ht="12.75" customHeight="1" x14ac:dyDescent="0.25">
      <c r="A36" s="13" t="s">
        <v>48</v>
      </c>
      <c r="B36" s="14">
        <v>0</v>
      </c>
      <c r="C36" s="15">
        <v>1000</v>
      </c>
      <c r="D36" s="15">
        <f t="shared" si="2"/>
        <v>0</v>
      </c>
    </row>
    <row r="37" spans="1:4" ht="12.75" customHeight="1" x14ac:dyDescent="0.25">
      <c r="A37" s="13" t="s">
        <v>49</v>
      </c>
      <c r="B37" s="14">
        <v>0</v>
      </c>
      <c r="C37" s="15">
        <v>150</v>
      </c>
      <c r="D37" s="15">
        <f t="shared" si="2"/>
        <v>0</v>
      </c>
    </row>
    <row r="38" spans="1:4" ht="19.5" customHeight="1" x14ac:dyDescent="0.25">
      <c r="A38" s="51" t="s">
        <v>50</v>
      </c>
      <c r="B38" s="44"/>
      <c r="C38" s="18">
        <f t="shared" ref="C38:D38" si="3">SUM(C32:C37)</f>
        <v>3350</v>
      </c>
      <c r="D38" s="18">
        <f t="shared" si="3"/>
        <v>30600</v>
      </c>
    </row>
    <row r="39" spans="1:4" ht="12.75" customHeight="1" x14ac:dyDescent="0.25">
      <c r="A39" s="56"/>
      <c r="B39" s="43"/>
      <c r="C39" s="43"/>
      <c r="D39" s="44"/>
    </row>
    <row r="40" spans="1:4" ht="12.75" customHeight="1" x14ac:dyDescent="0.25">
      <c r="A40" s="57"/>
      <c r="B40" s="44"/>
      <c r="C40" s="58"/>
      <c r="D40" s="44"/>
    </row>
    <row r="41" spans="1:4" ht="12.75" customHeight="1" x14ac:dyDescent="0.3">
      <c r="A41" s="45" t="s">
        <v>51</v>
      </c>
      <c r="B41" s="43"/>
      <c r="C41" s="43"/>
      <c r="D41" s="44"/>
    </row>
    <row r="42" spans="1:4" ht="12.75" customHeight="1" x14ac:dyDescent="0.25">
      <c r="A42" s="13" t="str">
        <f>A28</f>
        <v xml:space="preserve">Custo Total Inicial - Instalações  (Ativo Imobilizado) </v>
      </c>
      <c r="B42" s="24"/>
      <c r="C42" s="25"/>
      <c r="D42" s="26">
        <f>D28</f>
        <v>129517</v>
      </c>
    </row>
    <row r="43" spans="1:4" ht="12.75" customHeight="1" x14ac:dyDescent="0.25">
      <c r="A43" s="13" t="s">
        <v>52</v>
      </c>
      <c r="B43" s="27"/>
      <c r="C43" s="27"/>
      <c r="D43" s="26">
        <f>D38</f>
        <v>30600</v>
      </c>
    </row>
    <row r="44" spans="1:4" ht="19.5" customHeight="1" x14ac:dyDescent="0.25">
      <c r="A44" s="51" t="s">
        <v>53</v>
      </c>
      <c r="B44" s="43"/>
      <c r="C44" s="44"/>
      <c r="D44" s="18">
        <f>D42+D43</f>
        <v>160117</v>
      </c>
    </row>
    <row r="45" spans="1:4" ht="12.75" customHeight="1" x14ac:dyDescent="0.25">
      <c r="A45" s="28"/>
      <c r="B45" s="29"/>
      <c r="C45" s="30"/>
      <c r="D45" s="31"/>
    </row>
    <row r="46" spans="1:4" ht="12.75" customHeight="1" x14ac:dyDescent="0.25">
      <c r="B46" s="32"/>
      <c r="C46" s="59"/>
      <c r="D46" s="60"/>
    </row>
    <row r="47" spans="1:4" ht="39" customHeight="1" x14ac:dyDescent="0.25">
      <c r="A47" s="61" t="s">
        <v>2</v>
      </c>
      <c r="B47" s="43"/>
      <c r="C47" s="43"/>
      <c r="D47" s="44"/>
    </row>
    <row r="48" spans="1:4" ht="29.25" customHeight="1" x14ac:dyDescent="0.25">
      <c r="A48" s="53" t="s">
        <v>54</v>
      </c>
      <c r="B48" s="43"/>
      <c r="C48" s="43"/>
      <c r="D48" s="44"/>
    </row>
    <row r="49" spans="1:4" ht="12.75" customHeight="1" x14ac:dyDescent="0.3">
      <c r="A49" s="42" t="s">
        <v>55</v>
      </c>
      <c r="B49" s="43"/>
      <c r="C49" s="43"/>
      <c r="D49" s="44"/>
    </row>
    <row r="50" spans="1:4" ht="12.75" customHeight="1" x14ac:dyDescent="0.3">
      <c r="A50" s="11" t="s">
        <v>14</v>
      </c>
      <c r="B50" s="11" t="s">
        <v>15</v>
      </c>
      <c r="C50" s="12" t="s">
        <v>42</v>
      </c>
      <c r="D50" s="12" t="s">
        <v>43</v>
      </c>
    </row>
    <row r="51" spans="1:4" ht="12.75" customHeight="1" x14ac:dyDescent="0.25">
      <c r="A51" s="13" t="s">
        <v>56</v>
      </c>
      <c r="B51" s="14">
        <v>1</v>
      </c>
      <c r="C51" s="15">
        <v>2460</v>
      </c>
      <c r="D51" s="16">
        <f t="shared" ref="D51:D52" si="4">C51*36</f>
        <v>88560</v>
      </c>
    </row>
    <row r="52" spans="1:4" ht="12.75" customHeight="1" x14ac:dyDescent="0.25">
      <c r="A52" s="13" t="s">
        <v>57</v>
      </c>
      <c r="B52" s="14">
        <v>1</v>
      </c>
      <c r="C52" s="15">
        <v>0</v>
      </c>
      <c r="D52" s="16">
        <f t="shared" si="4"/>
        <v>0</v>
      </c>
    </row>
    <row r="53" spans="1:4" ht="12.75" customHeight="1" x14ac:dyDescent="0.25">
      <c r="A53" s="13" t="s">
        <v>58</v>
      </c>
      <c r="B53" s="14" t="s">
        <v>59</v>
      </c>
      <c r="D53" s="15">
        <v>0</v>
      </c>
    </row>
    <row r="54" spans="1:4" ht="12.75" customHeight="1" x14ac:dyDescent="0.25">
      <c r="A54" s="54" t="s">
        <v>60</v>
      </c>
      <c r="B54" s="44"/>
      <c r="C54" s="33">
        <f t="shared" ref="C54:D54" si="5">C51+C52</f>
        <v>2460</v>
      </c>
      <c r="D54" s="33">
        <f t="shared" si="5"/>
        <v>88560</v>
      </c>
    </row>
    <row r="55" spans="1:4" ht="12.75" customHeight="1" x14ac:dyDescent="0.25"/>
    <row r="56" spans="1:4" ht="12.75" customHeight="1" x14ac:dyDescent="0.3">
      <c r="A56" s="45" t="s">
        <v>61</v>
      </c>
      <c r="B56" s="43"/>
      <c r="C56" s="43"/>
      <c r="D56" s="44"/>
    </row>
    <row r="57" spans="1:4" ht="12.75" customHeight="1" x14ac:dyDescent="0.3">
      <c r="A57" s="11" t="s">
        <v>14</v>
      </c>
      <c r="B57" s="11"/>
      <c r="C57" s="12" t="s">
        <v>42</v>
      </c>
      <c r="D57" s="12" t="s">
        <v>43</v>
      </c>
    </row>
    <row r="58" spans="1:4" ht="12.75" customHeight="1" x14ac:dyDescent="0.25">
      <c r="A58" s="54" t="s">
        <v>62</v>
      </c>
      <c r="B58" s="44"/>
      <c r="C58" s="33">
        <f>C54</f>
        <v>2460</v>
      </c>
      <c r="D58" s="33">
        <f>D54+D53</f>
        <v>88560</v>
      </c>
    </row>
    <row r="59" spans="1:4" ht="12.75" customHeight="1" x14ac:dyDescent="0.25"/>
    <row r="60" spans="1:4" ht="12.75" customHeight="1" x14ac:dyDescent="0.25"/>
    <row r="61" spans="1:4" ht="38.25" customHeight="1" x14ac:dyDescent="0.25">
      <c r="A61" s="55" t="s">
        <v>63</v>
      </c>
      <c r="B61" s="43"/>
      <c r="C61" s="43"/>
      <c r="D61" s="44"/>
    </row>
    <row r="62" spans="1:4" ht="20.25" customHeight="1" x14ac:dyDescent="0.25">
      <c r="A62" s="51" t="s">
        <v>64</v>
      </c>
      <c r="B62" s="43"/>
      <c r="C62" s="44"/>
      <c r="D62" s="18">
        <f>D44</f>
        <v>160117</v>
      </c>
    </row>
    <row r="63" spans="1:4" ht="12.75" customHeight="1" x14ac:dyDescent="0.25">
      <c r="A63" s="54" t="s">
        <v>2</v>
      </c>
      <c r="B63" s="43"/>
      <c r="C63" s="44"/>
      <c r="D63" s="33">
        <f>D58</f>
        <v>88560</v>
      </c>
    </row>
    <row r="64" spans="1:4" ht="12.75" customHeight="1" x14ac:dyDescent="0.25"/>
    <row r="65" spans="1:2" ht="12.75" customHeight="1" x14ac:dyDescent="0.25"/>
    <row r="66" spans="1:2" ht="12.75" customHeight="1" x14ac:dyDescent="0.25"/>
    <row r="67" spans="1:2" ht="12.75" customHeight="1" x14ac:dyDescent="0.25"/>
    <row r="68" spans="1:2" ht="12.75" customHeight="1" x14ac:dyDescent="0.25"/>
    <row r="69" spans="1:2" ht="12.75" customHeight="1" x14ac:dyDescent="0.25">
      <c r="A69" s="34"/>
      <c r="B69" s="34"/>
    </row>
    <row r="70" spans="1:2" ht="12.75" customHeight="1" x14ac:dyDescent="0.25">
      <c r="B70" s="35"/>
    </row>
    <row r="71" spans="1:2" ht="12.75" customHeight="1" x14ac:dyDescent="0.25">
      <c r="B71" s="35"/>
    </row>
    <row r="72" spans="1:2" ht="12.75" customHeight="1" x14ac:dyDescent="0.25">
      <c r="B72" s="35"/>
    </row>
    <row r="73" spans="1:2" ht="12.75" customHeight="1" x14ac:dyDescent="0.25"/>
    <row r="74" spans="1:2" ht="12.75" customHeight="1" x14ac:dyDescent="0.25"/>
    <row r="75" spans="1:2" ht="12.75" customHeight="1" x14ac:dyDescent="0.25"/>
    <row r="76" spans="1:2" ht="12.75" customHeight="1" x14ac:dyDescent="0.25"/>
    <row r="77" spans="1:2" ht="12.75" customHeight="1" x14ac:dyDescent="0.25"/>
    <row r="78" spans="1:2" ht="12.75" customHeight="1" x14ac:dyDescent="0.25"/>
    <row r="79" spans="1:2" ht="12.75" customHeight="1" x14ac:dyDescent="0.25"/>
    <row r="80" spans="1:2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29">
    <mergeCell ref="A62:C62"/>
    <mergeCell ref="A63:C63"/>
    <mergeCell ref="A39:D39"/>
    <mergeCell ref="A40:B40"/>
    <mergeCell ref="C40:D40"/>
    <mergeCell ref="A41:D41"/>
    <mergeCell ref="A44:C44"/>
    <mergeCell ref="C46:D46"/>
    <mergeCell ref="A47:D47"/>
    <mergeCell ref="A49:D49"/>
    <mergeCell ref="A54:B54"/>
    <mergeCell ref="A56:D56"/>
    <mergeCell ref="A58:B58"/>
    <mergeCell ref="A61:D61"/>
    <mergeCell ref="A28:C28"/>
    <mergeCell ref="A29:D29"/>
    <mergeCell ref="A30:D30"/>
    <mergeCell ref="A38:B38"/>
    <mergeCell ref="A48:D48"/>
    <mergeCell ref="A19:D19"/>
    <mergeCell ref="A20:D20"/>
    <mergeCell ref="B18:C18"/>
    <mergeCell ref="B26:C26"/>
    <mergeCell ref="A27:D27"/>
    <mergeCell ref="A1:D1"/>
    <mergeCell ref="A2:D2"/>
    <mergeCell ref="A3:D3"/>
    <mergeCell ref="A4:D4"/>
    <mergeCell ref="A5:D5"/>
  </mergeCells>
  <pageMargins left="0.78749999999999998" right="0.78749999999999998" top="1.0527777777777778" bottom="1.0527777777777778" header="0" footer="0"/>
  <pageSetup paperSize="9" orientation="portrait"/>
  <headerFooter>
    <oddHeader>&amp;C&amp;A</oddHeader>
    <oddFooter>&amp;CPágina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RESUMO</vt:lpstr>
      <vt:lpstr>DATACOR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DATACOR</dc:creator>
  <cp:lastModifiedBy>DATACOR</cp:lastModifiedBy>
  <dcterms:created xsi:type="dcterms:W3CDTF">2021-06-24T12:01:32Z</dcterms:created>
  <dcterms:modified xsi:type="dcterms:W3CDTF">2026-09-29T20:19:53Z</dcterms:modified>
</cp:coreProperties>
</file>